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s\PROJEKTY\SBĚRNÉ MÍSTO\DOKUMENTY VÝBĚROVÉ ŘÍZENÍ\"/>
    </mc:Choice>
  </mc:AlternateContent>
  <xr:revisionPtr revIDLastSave="0" documentId="13_ncr:1_{56647124-602B-488A-AEAD-9B69E53A23F1}" xr6:coauthVersionLast="44" xr6:coauthVersionMax="44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Stavba!#REF!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Pol'!$A$1:$T$22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8" i="12" l="1"/>
  <c r="N18" i="12"/>
  <c r="L18" i="12"/>
  <c r="J18" i="12"/>
  <c r="H18" i="12"/>
  <c r="P17" i="12"/>
  <c r="N17" i="12"/>
  <c r="L17" i="12"/>
  <c r="J17" i="12"/>
  <c r="H17" i="12"/>
  <c r="P16" i="12"/>
  <c r="N16" i="12"/>
  <c r="J16" i="12"/>
  <c r="H16" i="12"/>
  <c r="F20" i="12"/>
  <c r="F19" i="12"/>
  <c r="F18" i="12"/>
  <c r="F17" i="12"/>
  <c r="F16" i="12"/>
  <c r="L16" i="12" s="1"/>
  <c r="F15" i="12"/>
  <c r="F14" i="12"/>
  <c r="F13" i="12"/>
  <c r="F12" i="12"/>
  <c r="F11" i="12"/>
  <c r="F10" i="12"/>
  <c r="F9" i="12"/>
  <c r="F8" i="12"/>
  <c r="H20" i="12" l="1"/>
  <c r="H19" i="12"/>
  <c r="H15" i="12"/>
  <c r="H14" i="12"/>
  <c r="H13" i="12"/>
  <c r="H11" i="12"/>
  <c r="H10" i="12"/>
  <c r="H9" i="12"/>
  <c r="J9" i="12" l="1"/>
  <c r="L9" i="12"/>
  <c r="N9" i="12"/>
  <c r="P9" i="12"/>
  <c r="T9" i="12"/>
  <c r="J10" i="12"/>
  <c r="L10" i="12"/>
  <c r="N10" i="12"/>
  <c r="P10" i="12"/>
  <c r="T10" i="12"/>
  <c r="J11" i="12"/>
  <c r="L11" i="12"/>
  <c r="N11" i="12"/>
  <c r="P11" i="12"/>
  <c r="T11" i="12"/>
  <c r="H12" i="12"/>
  <c r="H8" i="12" s="1"/>
  <c r="J12" i="12"/>
  <c r="L12" i="12"/>
  <c r="N12" i="12"/>
  <c r="P12" i="12"/>
  <c r="T12" i="12"/>
  <c r="J13" i="12"/>
  <c r="L13" i="12"/>
  <c r="N13" i="12"/>
  <c r="P13" i="12"/>
  <c r="T13" i="12"/>
  <c r="J14" i="12"/>
  <c r="L14" i="12"/>
  <c r="N14" i="12"/>
  <c r="P14" i="12"/>
  <c r="T14" i="12"/>
  <c r="J15" i="12"/>
  <c r="L15" i="12"/>
  <c r="N15" i="12"/>
  <c r="P15" i="12"/>
  <c r="T15" i="12"/>
  <c r="J19" i="12"/>
  <c r="L19" i="12"/>
  <c r="N19" i="12"/>
  <c r="P19" i="12"/>
  <c r="T19" i="12"/>
  <c r="J20" i="12"/>
  <c r="L20" i="12"/>
  <c r="N20" i="12"/>
  <c r="P20" i="12"/>
  <c r="T20" i="12"/>
  <c r="G53" i="1"/>
  <c r="H53" i="1"/>
  <c r="I53" i="1"/>
  <c r="F40" i="1"/>
  <c r="G40" i="1"/>
  <c r="H40" i="1"/>
  <c r="I40" i="1"/>
  <c r="J39" i="1" s="1"/>
  <c r="J40" i="1" s="1"/>
  <c r="G21" i="1"/>
  <c r="I21" i="1"/>
  <c r="E21" i="1"/>
  <c r="J28" i="1"/>
  <c r="J26" i="1"/>
  <c r="G38" i="1"/>
  <c r="F38" i="1"/>
  <c r="H32" i="1"/>
  <c r="J23" i="1"/>
  <c r="J24" i="1"/>
  <c r="J25" i="1"/>
  <c r="J27" i="1"/>
  <c r="E24" i="1"/>
  <c r="E26" i="1"/>
  <c r="L8" i="12" l="1"/>
  <c r="N8" i="12"/>
  <c r="T8" i="12"/>
  <c r="J8" i="12"/>
  <c r="P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<sst xmlns="http://schemas.openxmlformats.org/spreadsheetml/2006/main" count="144" uniqueCount="103">
  <si>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</si>
  <si>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</si>
  <si>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</si>
  <si>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</si>
  <si>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</si>
  <si>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</si>
  <si>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</si>
  <si>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</si>
  <si>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</si>
  <si>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</si>
  <si>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</si>
  <si>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</si>
  <si>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</si>
  <si>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</si>
  <si>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</si>
  <si>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</si>
  <si>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</si>
  <si>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</si>
  <si>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</si>
  <si>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</si>
  <si>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</si>
  <si>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</si>
  <si>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</si>
  <si>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</si>
  <si>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</si>
  <si>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</si>
  <si>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</si>
  <si>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</si>
  <si>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</si>
  <si>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</si>
  <si>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</si>
  <si>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</si>
  <si>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</si>
  <si>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</si>
  <si>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</si>
  <si>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</si>
  <si>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</si>
  <si>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</si>
  <si>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</si>
  <si>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</si>
  <si>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</si>
  <si>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</si>
  <si>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</si>
  <si>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 xml:space="preserve"> </t>
  </si>
  <si>
    <t>Celkem za stavbu</t>
  </si>
  <si>
    <t>CZK</t>
  </si>
  <si>
    <t>Rekapitulace dílů</t>
  </si>
  <si>
    <t>Typ dílu</t>
  </si>
  <si>
    <t>Zemní práce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</si>
  <si>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</si>
  <si>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</si>
  <si>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</si>
  <si>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</si>
  <si>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</si>
  <si>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</si>
  <si>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</si>
  <si>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</si>
  <si>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</si>
  <si>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</si>
  <si>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</si>
  <si>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</si>
  <si>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</si>
  <si>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</si>
  <si>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</si>
  <si>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</si>
  <si>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</si>
  <si>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</si>
  <si>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</si>
  <si>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</si>
  <si>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</si>
  <si>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</si>
  <si>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</si>
  <si>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</si>
  <si>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</si>
  <si>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</si>
  <si>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</si>
  <si>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</si>
  <si>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POL1_0</t>
  </si>
  <si>
    <t>m3</t>
  </si>
  <si>
    <t>t</t>
  </si>
  <si>
    <t/>
  </si>
  <si>
    <t>END</t>
  </si>
  <si>
    <t>Oplocení sběrného dvora Blažim</t>
  </si>
  <si>
    <t>kmp</t>
  </si>
  <si>
    <t>Úprava pozemku</t>
  </si>
  <si>
    <t>Betonáž patek a sloupků D+M</t>
  </si>
  <si>
    <t>Sloupky - dodávka</t>
  </si>
  <si>
    <t>Plotové dílce - dodávka</t>
  </si>
  <si>
    <t>ks</t>
  </si>
  <si>
    <t>Montáž plotu</t>
  </si>
  <si>
    <t>Montáž plotu - strojně - zasouvání dílů - nakladač vč. příjezd/odjezd</t>
  </si>
  <si>
    <t>h</t>
  </si>
  <si>
    <t>Dodávka vrat dvojkřídlých</t>
  </si>
  <si>
    <t>Montáž vrat</t>
  </si>
  <si>
    <t>Povrchová úprava vrat - žárový inek</t>
  </si>
  <si>
    <t>Přesun hmot</t>
  </si>
  <si>
    <t>Doprava</t>
  </si>
  <si>
    <t>Obec Blažim</t>
  </si>
  <si>
    <t>Blažim 107</t>
  </si>
  <si>
    <t>Blažim</t>
  </si>
  <si>
    <t>440 01</t>
  </si>
  <si>
    <t>00556246</t>
  </si>
  <si>
    <t>Oplocení sběrného dvora Blažim - štípaný kámen pískovec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</si>
</sst>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/>
    <xf numFmtId="0" fontId="0" fillId="3" borderId="41" xfId="0" applyFill="1" applyBorder="1"/>
    <xf numFmtId="0" fontId="0" fillId="3" borderId="40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6" xfId="0" applyFill="1" applyBorder="1" applyAlignment="1">
      <alignment vertical="top"/>
    </xf>
    <xf numFmtId="0" fontId="0" fillId="3" borderId="47" xfId="0" applyFill="1" applyBorder="1" applyAlignment="1">
      <alignment wrapText="1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0" fontId="0" fillId="3" borderId="48" xfId="0" applyFill="1" applyBorder="1"/>
    <xf numFmtId="0" fontId="0" fillId="3" borderId="49" xfId="0" applyFill="1" applyBorder="1" applyAlignment="1">
      <alignment wrapText="1"/>
    </xf>
    <xf numFmtId="0" fontId="0" fillId="3" borderId="50" xfId="0" applyFill="1" applyBorder="1" applyAlignment="1">
      <alignment vertical="top"/>
    </xf>
    <xf numFmtId="49" fontId="0" fillId="3" borderId="46" xfId="0" applyNumberFormat="1" applyFill="1" applyBorder="1" applyAlignment="1">
      <alignment vertical="top"/>
    </xf>
    <xf numFmtId="0" fontId="0" fillId="3" borderId="51" xfId="0" applyFill="1" applyBorder="1" applyAlignment="1">
      <alignment vertical="top"/>
    </xf>
    <xf numFmtId="164" fontId="0" fillId="3" borderId="46" xfId="0" applyNumberFormat="1" applyFill="1" applyBorder="1" applyAlignment="1">
      <alignment vertical="top"/>
    </xf>
    <xf numFmtId="4" fontId="0" fillId="3" borderId="46" xfId="0" applyNumberFormat="1" applyFill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33" xfId="0" applyNumberFormat="1" applyFont="1" applyBorder="1" applyAlignment="1">
      <alignment horizontal="left" vertical="top" wrapText="1"/>
    </xf>
    <xf numFmtId="0" fontId="0" fillId="0" borderId="0" xfId="0"/>
    <xf numFmtId="0" fontId="16" fillId="0" borderId="49" xfId="0" applyNumberFormat="1" applyFont="1" applyBorder="1" applyAlignment="1">
      <alignment horizontal="left" vertical="top" wrapText="1"/>
    </xf>
    <xf numFmtId="0" fontId="16" fillId="0" borderId="52" xfId="0" applyFont="1" applyBorder="1" applyAlignment="1">
      <alignment vertical="top" shrinkToFit="1"/>
    </xf>
    <xf numFmtId="164" fontId="16" fillId="0" borderId="49" xfId="0" applyNumberFormat="1" applyFont="1" applyBorder="1" applyAlignment="1">
      <alignment vertical="top" shrinkToFit="1"/>
    </xf>
    <xf numFmtId="4" fontId="16" fillId="0" borderId="49" xfId="0" applyNumberFormat="1" applyFont="1" applyBorder="1" applyAlignment="1">
      <alignment vertical="top" shrinkToFit="1"/>
    </xf>
    <xf numFmtId="0" fontId="16" fillId="0" borderId="49" xfId="0" applyFont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49" fontId="6" fillId="3" borderId="19" xfId="0" applyNumberFormat="1" applyFont="1" applyFill="1" applyBorder="1" applyAlignment="1">
      <alignment horizontal="center" vertical="center" shrinkToFi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0" fontId="0" fillId="0" borderId="39" xfId="0" applyBorder="1" applyAlignment="1">
      <alignment vertical="center"/>
    </xf>
    <xf numFmtId="0" fontId="0" fillId="0" borderId="45" xfId="0" applyBorder="1" applyAlignment="1">
      <alignment vertical="center"/>
    </xf>
    <xf numFmtId="49" fontId="0" fillId="0" borderId="39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1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36</v>
      </c>
    </row>
    <row r="2" spans="1:7" ht="57.75" customHeight="1" x14ac:dyDescent="0.2">
      <c r="A2" s="183" t="s">
        <v>37</v>
      </c>
      <c r="B2" s="183"/>
      <c r="C2" s="183"/>
      <c r="D2" s="183"/>
      <c r="E2" s="183"/>
      <c r="F2" s="183"/>
      <c r="G2" s="18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6"/>
  <sheetViews>
    <sheetView showGridLines="0" topLeftCell="B1" zoomScaleSheetLayoutView="75" workbookViewId="0">
      <selection activeCell="M48" sqref="M4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34</v>
      </c>
      <c r="B1" s="193" t="s">
        <v>40</v>
      </c>
      <c r="C1" s="194"/>
      <c r="D1" s="194"/>
      <c r="E1" s="194"/>
      <c r="F1" s="194"/>
      <c r="G1" s="194"/>
      <c r="H1" s="194"/>
      <c r="I1" s="194"/>
      <c r="J1" s="195"/>
    </row>
    <row r="2" spans="1:15" ht="23.25" customHeight="1" x14ac:dyDescent="0.2">
      <c r="A2" s="4"/>
      <c r="B2" s="81" t="s">
        <v>38</v>
      </c>
      <c r="C2" s="82"/>
      <c r="D2" s="205" t="s">
        <v>82</v>
      </c>
      <c r="E2" s="205"/>
      <c r="F2" s="205"/>
      <c r="G2" s="205"/>
      <c r="H2" s="205"/>
      <c r="I2" s="205"/>
      <c r="J2" s="205"/>
      <c r="K2" s="206"/>
      <c r="L2" s="177"/>
      <c r="O2" s="2"/>
    </row>
    <row r="3" spans="1:15" ht="23.25" hidden="1" customHeight="1" x14ac:dyDescent="0.2">
      <c r="A3" s="4"/>
      <c r="B3" s="83" t="s">
        <v>41</v>
      </c>
      <c r="C3" s="82"/>
      <c r="D3" s="84"/>
      <c r="E3" s="84"/>
      <c r="F3" s="85"/>
      <c r="G3" s="85"/>
      <c r="H3" s="82"/>
      <c r="I3" s="86"/>
      <c r="J3" s="87"/>
    </row>
    <row r="4" spans="1:15" ht="23.25" hidden="1" customHeight="1" x14ac:dyDescent="0.2">
      <c r="A4" s="4"/>
      <c r="B4" s="88" t="s">
        <v>42</v>
      </c>
      <c r="C4" s="89"/>
      <c r="D4" s="90"/>
      <c r="E4" s="90"/>
      <c r="F4" s="91"/>
      <c r="G4" s="92"/>
      <c r="H4" s="91"/>
      <c r="I4" s="92"/>
      <c r="J4" s="93"/>
    </row>
    <row r="5" spans="1:15" ht="24" customHeight="1" x14ac:dyDescent="0.2">
      <c r="A5" s="4"/>
      <c r="B5" s="47" t="s">
        <v>21</v>
      </c>
      <c r="C5" s="5"/>
      <c r="D5" s="94" t="s">
        <v>97</v>
      </c>
      <c r="E5" s="26"/>
      <c r="F5" s="26"/>
      <c r="G5" s="26"/>
      <c r="H5" s="28" t="s">
        <v>31</v>
      </c>
      <c r="I5" s="94" t="s">
        <v>101</v>
      </c>
      <c r="J5" s="11"/>
    </row>
    <row r="6" spans="1:15" ht="15.75" customHeight="1" x14ac:dyDescent="0.2">
      <c r="A6" s="4"/>
      <c r="B6" s="41"/>
      <c r="C6" s="26"/>
      <c r="D6" s="94" t="s">
        <v>98</v>
      </c>
      <c r="E6" s="26"/>
      <c r="F6" s="26"/>
      <c r="G6" s="26"/>
      <c r="H6" s="28" t="s">
        <v>32</v>
      </c>
      <c r="I6" s="94"/>
      <c r="J6" s="11"/>
    </row>
    <row r="7" spans="1:15" ht="15.75" customHeight="1" x14ac:dyDescent="0.2">
      <c r="A7" s="4"/>
      <c r="B7" s="42"/>
      <c r="C7" s="95" t="s">
        <v>100</v>
      </c>
      <c r="D7" s="80" t="s">
        <v>99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31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32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00" t="s">
        <v>43</v>
      </c>
      <c r="E11" s="200"/>
      <c r="F11" s="200"/>
      <c r="G11" s="200"/>
      <c r="H11" s="28" t="s">
        <v>31</v>
      </c>
      <c r="I11" s="94" t="s">
        <v>43</v>
      </c>
      <c r="J11" s="11"/>
    </row>
    <row r="12" spans="1:15" ht="15.75" customHeight="1" x14ac:dyDescent="0.2">
      <c r="A12" s="4"/>
      <c r="B12" s="41"/>
      <c r="C12" s="26"/>
      <c r="D12" s="203" t="s">
        <v>43</v>
      </c>
      <c r="E12" s="203"/>
      <c r="F12" s="203"/>
      <c r="G12" s="203"/>
      <c r="H12" s="28" t="s">
        <v>32</v>
      </c>
      <c r="I12" s="94" t="s">
        <v>43</v>
      </c>
      <c r="J12" s="11"/>
    </row>
    <row r="13" spans="1:15" ht="15.75" customHeight="1" x14ac:dyDescent="0.2">
      <c r="A13" s="4"/>
      <c r="B13" s="42"/>
      <c r="C13" s="95" t="s">
        <v>43</v>
      </c>
      <c r="D13" s="204" t="s">
        <v>43</v>
      </c>
      <c r="E13" s="204"/>
      <c r="F13" s="204"/>
      <c r="G13" s="204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29</v>
      </c>
      <c r="C15" s="72"/>
      <c r="D15" s="53"/>
      <c r="E15" s="199" t="s">
        <v>27</v>
      </c>
      <c r="F15" s="199"/>
      <c r="G15" s="201" t="s">
        <v>28</v>
      </c>
      <c r="H15" s="201"/>
      <c r="I15" s="201" t="s">
        <v>26</v>
      </c>
      <c r="J15" s="202"/>
    </row>
    <row r="16" spans="1:15" ht="23.25" customHeight="1" x14ac:dyDescent="0.2">
      <c r="A16" s="142" t="s">
        <v>23</v>
      </c>
      <c r="B16" s="143"/>
      <c r="C16" s="58"/>
      <c r="D16" s="59"/>
      <c r="E16" s="187">
        <v>0</v>
      </c>
      <c r="F16" s="192"/>
      <c r="G16" s="187">
        <v>0</v>
      </c>
      <c r="H16" s="192"/>
      <c r="I16" s="187">
        <v>0</v>
      </c>
      <c r="J16" s="188"/>
    </row>
    <row r="17" spans="1:10" ht="23.25" customHeight="1" x14ac:dyDescent="0.2">
      <c r="A17" s="142" t="s">
        <v>24</v>
      </c>
      <c r="B17" s="143"/>
      <c r="C17" s="58"/>
      <c r="D17" s="59"/>
      <c r="E17" s="187">
        <v>0</v>
      </c>
      <c r="F17" s="192"/>
      <c r="G17" s="187">
        <v>0</v>
      </c>
      <c r="H17" s="192"/>
      <c r="I17" s="187">
        <v>0</v>
      </c>
      <c r="J17" s="188"/>
    </row>
    <row r="18" spans="1:10" ht="23.25" customHeight="1" x14ac:dyDescent="0.2">
      <c r="A18" s="142" t="s">
        <v>25</v>
      </c>
      <c r="B18" s="143"/>
      <c r="C18" s="58"/>
      <c r="D18" s="59"/>
      <c r="E18" s="187">
        <v>0</v>
      </c>
      <c r="F18" s="192"/>
      <c r="G18" s="187">
        <v>0</v>
      </c>
      <c r="H18" s="192"/>
      <c r="I18" s="187">
        <v>0</v>
      </c>
      <c r="J18" s="188"/>
    </row>
    <row r="19" spans="1:10" ht="23.25" customHeight="1" x14ac:dyDescent="0.2">
      <c r="A19" s="142" t="s">
        <v>49</v>
      </c>
      <c r="B19" s="143"/>
      <c r="C19" s="58"/>
      <c r="D19" s="59"/>
      <c r="E19" s="187">
        <v>0</v>
      </c>
      <c r="F19" s="192"/>
      <c r="G19" s="187">
        <v>0</v>
      </c>
      <c r="H19" s="192"/>
      <c r="I19" s="187">
        <v>0</v>
      </c>
      <c r="J19" s="188"/>
    </row>
    <row r="20" spans="1:10" ht="23.25" customHeight="1" x14ac:dyDescent="0.2">
      <c r="A20" s="142" t="s">
        <v>50</v>
      </c>
      <c r="B20" s="143"/>
      <c r="C20" s="58"/>
      <c r="D20" s="59"/>
      <c r="E20" s="187">
        <v>0</v>
      </c>
      <c r="F20" s="192"/>
      <c r="G20" s="187">
        <v>0</v>
      </c>
      <c r="H20" s="192"/>
      <c r="I20" s="187">
        <v>0</v>
      </c>
      <c r="J20" s="188"/>
    </row>
    <row r="21" spans="1:10" ht="23.25" customHeight="1" x14ac:dyDescent="0.2">
      <c r="A21" s="4"/>
      <c r="B21" s="74" t="s">
        <v>26</v>
      </c>
      <c r="C21" s="75"/>
      <c r="D21" s="76"/>
      <c r="E21" s="189">
        <f>SUM(E16:F20)</f>
        <v>0</v>
      </c>
      <c r="F21" s="190"/>
      <c r="G21" s="189">
        <f>SUM(G16:H20)</f>
        <v>0</v>
      </c>
      <c r="H21" s="190"/>
      <c r="I21" s="189">
        <f>SUM(I16:J20)</f>
        <v>0</v>
      </c>
      <c r="J21" s="213"/>
    </row>
    <row r="22" spans="1:10" ht="33" customHeight="1" x14ac:dyDescent="0.2">
      <c r="A22" s="4"/>
      <c r="B22" s="65" t="s">
        <v>30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185">
        <v>0</v>
      </c>
      <c r="H23" s="186"/>
      <c r="I23" s="186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11">
        <v>0</v>
      </c>
      <c r="H24" s="212"/>
      <c r="I24" s="212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185">
        <v>0</v>
      </c>
      <c r="H25" s="186"/>
      <c r="I25" s="186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196">
        <v>0</v>
      </c>
      <c r="H26" s="197"/>
      <c r="I26" s="197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198">
        <v>0</v>
      </c>
      <c r="H27" s="198"/>
      <c r="I27" s="198"/>
      <c r="J27" s="63" t="str">
        <f t="shared" si="0"/>
        <v>CZK</v>
      </c>
    </row>
    <row r="28" spans="1:10" ht="27.75" hidden="1" customHeight="1" thickBot="1" x14ac:dyDescent="0.25">
      <c r="A28" s="4"/>
      <c r="B28" s="115" t="s">
        <v>22</v>
      </c>
      <c r="C28" s="116"/>
      <c r="D28" s="116"/>
      <c r="E28" s="117"/>
      <c r="F28" s="118"/>
      <c r="G28" s="184">
        <v>249496.69</v>
      </c>
      <c r="H28" s="191"/>
      <c r="I28" s="191"/>
      <c r="J28" s="119" t="str">
        <f t="shared" si="0"/>
        <v>CZK</v>
      </c>
    </row>
    <row r="29" spans="1:10" ht="27.75" customHeight="1" thickBot="1" x14ac:dyDescent="0.25">
      <c r="A29" s="4"/>
      <c r="B29" s="115" t="s">
        <v>33</v>
      </c>
      <c r="C29" s="120"/>
      <c r="D29" s="120"/>
      <c r="E29" s="120"/>
      <c r="F29" s="120"/>
      <c r="G29" s="184">
        <v>0</v>
      </c>
      <c r="H29" s="184"/>
      <c r="I29" s="184"/>
      <c r="J29" s="121" t="s">
        <v>45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43741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10" t="s">
        <v>2</v>
      </c>
      <c r="E35" s="210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7"/>
      <c r="G37" s="107"/>
      <c r="H37" s="107"/>
      <c r="I37" s="107"/>
      <c r="J37" s="3"/>
    </row>
    <row r="38" spans="1:10" ht="25.5" hidden="1" customHeight="1" x14ac:dyDescent="0.2">
      <c r="A38" s="99" t="s">
        <v>35</v>
      </c>
      <c r="B38" s="101" t="s">
        <v>16</v>
      </c>
      <c r="C38" s="102" t="s">
        <v>5</v>
      </c>
      <c r="D38" s="103"/>
      <c r="E38" s="103"/>
      <c r="F38" s="108" t="str">
        <f>B23</f>
        <v>Základ pro sníženou DPH</v>
      </c>
      <c r="G38" s="108" t="str">
        <f>B25</f>
        <v>Základ pro základní DPH</v>
      </c>
      <c r="H38" s="109" t="s">
        <v>17</v>
      </c>
      <c r="I38" s="109" t="s">
        <v>1</v>
      </c>
      <c r="J38" s="104" t="s">
        <v>0</v>
      </c>
    </row>
    <row r="39" spans="1:10" ht="25.5" hidden="1" customHeight="1" x14ac:dyDescent="0.2">
      <c r="A39" s="99">
        <v>1</v>
      </c>
      <c r="B39" s="105"/>
      <c r="C39" s="214"/>
      <c r="D39" s="215"/>
      <c r="E39" s="215"/>
      <c r="F39" s="110">
        <v>0</v>
      </c>
      <c r="G39" s="111">
        <v>249496.69</v>
      </c>
      <c r="H39" s="112">
        <v>52394</v>
      </c>
      <c r="I39" s="112">
        <v>301890.69</v>
      </c>
      <c r="J39" s="106">
        <f>IF(CenaCelkemVypocet=0,"",I39/CenaCelkemVypocet*100)</f>
        <v>100</v>
      </c>
    </row>
    <row r="40" spans="1:10" ht="25.5" hidden="1" customHeight="1" x14ac:dyDescent="0.2">
      <c r="A40" s="99"/>
      <c r="B40" s="216" t="s">
        <v>44</v>
      </c>
      <c r="C40" s="217"/>
      <c r="D40" s="217"/>
      <c r="E40" s="218"/>
      <c r="F40" s="113">
        <f>SUMIF(A39:A39,"=1",F39:F39)</f>
        <v>0</v>
      </c>
      <c r="G40" s="114">
        <f>SUMIF(A39:A39,"=1",G39:G39)</f>
        <v>249496.69</v>
      </c>
      <c r="H40" s="114">
        <f>SUMIF(A39:A39,"=1",H39:H39)</f>
        <v>52394</v>
      </c>
      <c r="I40" s="114">
        <f>SUMIF(A39:A39,"=1",I39:I39)</f>
        <v>301890.69</v>
      </c>
      <c r="J40" s="100">
        <f>SUMIF(A39:A39,"=1",J39:J39)</f>
        <v>100</v>
      </c>
    </row>
    <row r="44" spans="1:10" ht="15.75" x14ac:dyDescent="0.25">
      <c r="B44" s="122" t="s">
        <v>46</v>
      </c>
    </row>
    <row r="46" spans="1:10" ht="25.5" customHeight="1" x14ac:dyDescent="0.2">
      <c r="A46" s="123"/>
      <c r="B46" s="127" t="s">
        <v>16</v>
      </c>
      <c r="C46" s="127" t="s">
        <v>5</v>
      </c>
      <c r="D46" s="128"/>
      <c r="E46" s="128"/>
      <c r="F46" s="131" t="s">
        <v>47</v>
      </c>
      <c r="G46" s="131" t="s">
        <v>27</v>
      </c>
      <c r="H46" s="131" t="s">
        <v>28</v>
      </c>
      <c r="I46" s="219" t="s">
        <v>26</v>
      </c>
      <c r="J46" s="219"/>
    </row>
    <row r="47" spans="1:10" ht="25.5" customHeight="1" x14ac:dyDescent="0.2">
      <c r="A47" s="124"/>
      <c r="B47" s="134"/>
      <c r="C47" s="221"/>
      <c r="D47" s="222"/>
      <c r="E47" s="222"/>
      <c r="F47" s="138"/>
      <c r="G47" s="135">
        <v>0</v>
      </c>
      <c r="H47" s="135">
        <v>0</v>
      </c>
      <c r="I47" s="220">
        <v>0</v>
      </c>
      <c r="J47" s="220"/>
    </row>
    <row r="48" spans="1:10" ht="25.5" customHeight="1" x14ac:dyDescent="0.2">
      <c r="A48" s="124"/>
      <c r="B48" s="126"/>
      <c r="C48" s="208"/>
      <c r="D48" s="209"/>
      <c r="E48" s="209"/>
      <c r="F48" s="139"/>
      <c r="G48" s="132">
        <v>0</v>
      </c>
      <c r="H48" s="132">
        <v>0</v>
      </c>
      <c r="I48" s="207">
        <v>0</v>
      </c>
      <c r="J48" s="207"/>
    </row>
    <row r="49" spans="1:10" ht="25.5" customHeight="1" x14ac:dyDescent="0.2">
      <c r="A49" s="124"/>
      <c r="B49" s="126"/>
      <c r="C49" s="208"/>
      <c r="D49" s="209"/>
      <c r="E49" s="209"/>
      <c r="F49" s="139"/>
      <c r="G49" s="132">
        <v>0</v>
      </c>
      <c r="H49" s="132">
        <v>0</v>
      </c>
      <c r="I49" s="207">
        <v>0</v>
      </c>
      <c r="J49" s="207"/>
    </row>
    <row r="50" spans="1:10" ht="25.5" customHeight="1" x14ac:dyDescent="0.2">
      <c r="A50" s="124"/>
      <c r="B50" s="126"/>
      <c r="C50" s="208"/>
      <c r="D50" s="209"/>
      <c r="E50" s="209"/>
      <c r="F50" s="139"/>
      <c r="G50" s="132">
        <v>0</v>
      </c>
      <c r="H50" s="132">
        <v>0</v>
      </c>
      <c r="I50" s="207">
        <v>0</v>
      </c>
      <c r="J50" s="207"/>
    </row>
    <row r="51" spans="1:10" ht="25.5" customHeight="1" x14ac:dyDescent="0.2">
      <c r="A51" s="124"/>
      <c r="B51" s="126"/>
      <c r="C51" s="208"/>
      <c r="D51" s="209"/>
      <c r="E51" s="209"/>
      <c r="F51" s="139"/>
      <c r="G51" s="132">
        <v>0</v>
      </c>
      <c r="H51" s="132">
        <v>0</v>
      </c>
      <c r="I51" s="207">
        <v>0</v>
      </c>
      <c r="J51" s="207"/>
    </row>
    <row r="52" spans="1:10" ht="25.5" customHeight="1" x14ac:dyDescent="0.2">
      <c r="A52" s="124"/>
      <c r="B52" s="136"/>
      <c r="C52" s="224"/>
      <c r="D52" s="225"/>
      <c r="E52" s="225"/>
      <c r="F52" s="140"/>
      <c r="G52" s="137">
        <v>0</v>
      </c>
      <c r="H52" s="137">
        <v>0</v>
      </c>
      <c r="I52" s="223">
        <v>0</v>
      </c>
      <c r="J52" s="223"/>
    </row>
    <row r="53" spans="1:10" ht="25.5" customHeight="1" x14ac:dyDescent="0.2">
      <c r="A53" s="125"/>
      <c r="B53" s="129" t="s">
        <v>1</v>
      </c>
      <c r="C53" s="129"/>
      <c r="D53" s="130"/>
      <c r="E53" s="130"/>
      <c r="F53" s="141"/>
      <c r="G53" s="133">
        <f>SUM(G47:G52)</f>
        <v>0</v>
      </c>
      <c r="H53" s="133">
        <f>SUM(H47:H52)</f>
        <v>0</v>
      </c>
      <c r="I53" s="226">
        <f>SUM(I47:I52)</f>
        <v>0</v>
      </c>
      <c r="J53" s="226"/>
    </row>
    <row r="54" spans="1:10" x14ac:dyDescent="0.2">
      <c r="F54" s="97"/>
      <c r="G54" s="98"/>
      <c r="H54" s="97"/>
      <c r="I54" s="98"/>
      <c r="J54" s="98"/>
    </row>
    <row r="55" spans="1:10" x14ac:dyDescent="0.2">
      <c r="F55" s="97"/>
      <c r="G55" s="98"/>
      <c r="H55" s="97"/>
      <c r="I55" s="98"/>
      <c r="J55" s="98"/>
    </row>
    <row r="56" spans="1:10" x14ac:dyDescent="0.2">
      <c r="F56" s="97"/>
      <c r="G56" s="98"/>
      <c r="H56" s="97"/>
      <c r="I56" s="98"/>
      <c r="J56" s="9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I52:J52"/>
    <mergeCell ref="C52:E52"/>
    <mergeCell ref="I53:J53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D2:K2"/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27" t="s">
        <v>6</v>
      </c>
      <c r="B1" s="227"/>
      <c r="C1" s="228"/>
      <c r="D1" s="227"/>
      <c r="E1" s="227"/>
      <c r="F1" s="227"/>
      <c r="G1" s="227"/>
    </row>
    <row r="2" spans="1:7" ht="24.95" customHeight="1" x14ac:dyDescent="0.2">
      <c r="A2" s="79" t="s">
        <v>39</v>
      </c>
      <c r="B2" s="78"/>
      <c r="C2" s="229"/>
      <c r="D2" s="229"/>
      <c r="E2" s="229"/>
      <c r="F2" s="229"/>
      <c r="G2" s="230"/>
    </row>
    <row r="3" spans="1:7" ht="24.95" hidden="1" customHeight="1" x14ac:dyDescent="0.2">
      <c r="A3" s="79" t="s">
        <v>7</v>
      </c>
      <c r="B3" s="78"/>
      <c r="C3" s="229"/>
      <c r="D3" s="229"/>
      <c r="E3" s="229"/>
      <c r="F3" s="229"/>
      <c r="G3" s="230"/>
    </row>
    <row r="4" spans="1:7" ht="24.95" hidden="1" customHeight="1" x14ac:dyDescent="0.2">
      <c r="A4" s="79" t="s">
        <v>8</v>
      </c>
      <c r="B4" s="78"/>
      <c r="C4" s="229"/>
      <c r="D4" s="229"/>
      <c r="E4" s="229"/>
      <c r="F4" s="229"/>
      <c r="G4" s="23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G22"/>
  <sheetViews>
    <sheetView tabSelected="1" topLeftCell="B1" zoomScaleNormal="100" workbookViewId="0">
      <selection activeCell="B2" sqref="B2:F2"/>
    </sheetView>
  </sheetViews>
  <sheetFormatPr defaultRowHeight="12.75" outlineLevelRow="1" x14ac:dyDescent="0.2"/>
  <cols>
    <col min="1" max="1" width="4.28515625" customWidth="1"/>
    <col min="2" max="2" width="38.28515625" style="96" customWidth="1"/>
    <col min="3" max="3" width="4.5703125" customWidth="1"/>
    <col min="4" max="4" width="10.5703125" customWidth="1"/>
    <col min="5" max="5" width="9.85546875" customWidth="1"/>
    <col min="6" max="6" width="12.7109375" customWidth="1"/>
    <col min="11" max="12" width="0" hidden="1" customWidth="1"/>
    <col min="17" max="20" width="0" hidden="1" customWidth="1"/>
    <col min="28" max="38" width="0" hidden="1" customWidth="1"/>
  </cols>
  <sheetData>
    <row r="1" spans="1:59" ht="15.75" customHeight="1" x14ac:dyDescent="0.25">
      <c r="A1" s="231" t="s">
        <v>6</v>
      </c>
      <c r="B1" s="231"/>
      <c r="C1" s="231"/>
      <c r="D1" s="231"/>
      <c r="E1" s="231"/>
      <c r="F1" s="231"/>
      <c r="AD1" t="s">
        <v>52</v>
      </c>
    </row>
    <row r="2" spans="1:59" ht="24.95" customHeight="1" x14ac:dyDescent="0.2">
      <c r="A2" s="144" t="s">
        <v>51</v>
      </c>
      <c r="B2" s="235" t="s">
        <v>102</v>
      </c>
      <c r="C2" s="236"/>
      <c r="D2" s="236"/>
      <c r="E2" s="236"/>
      <c r="F2" s="237"/>
      <c r="AD2" t="s">
        <v>53</v>
      </c>
    </row>
    <row r="3" spans="1:59" ht="24.95" hidden="1" customHeight="1" x14ac:dyDescent="0.2">
      <c r="A3" s="145" t="s">
        <v>7</v>
      </c>
      <c r="B3" s="232"/>
      <c r="C3" s="232"/>
      <c r="D3" s="232"/>
      <c r="E3" s="232"/>
      <c r="F3" s="233"/>
      <c r="AD3" t="s">
        <v>54</v>
      </c>
    </row>
    <row r="4" spans="1:59" ht="24.95" hidden="1" customHeight="1" x14ac:dyDescent="0.2">
      <c r="A4" s="145" t="s">
        <v>8</v>
      </c>
      <c r="B4" s="234"/>
      <c r="C4" s="232"/>
      <c r="D4" s="232"/>
      <c r="E4" s="232"/>
      <c r="F4" s="233"/>
      <c r="AD4" t="s">
        <v>55</v>
      </c>
    </row>
    <row r="5" spans="1:59" hidden="1" x14ac:dyDescent="0.2">
      <c r="A5" s="146" t="s">
        <v>56</v>
      </c>
      <c r="B5" s="147"/>
      <c r="C5" s="148"/>
      <c r="D5" s="148"/>
      <c r="E5" s="148"/>
      <c r="F5" s="149"/>
      <c r="AD5" t="s">
        <v>57</v>
      </c>
    </row>
    <row r="7" spans="1:59" ht="38.25" x14ac:dyDescent="0.2">
      <c r="A7" s="153" t="s">
        <v>58</v>
      </c>
      <c r="B7" s="154" t="s">
        <v>59</v>
      </c>
      <c r="C7" s="153" t="s">
        <v>60</v>
      </c>
      <c r="D7" s="153" t="s">
        <v>61</v>
      </c>
      <c r="E7" s="150" t="s">
        <v>62</v>
      </c>
      <c r="F7" s="162" t="s">
        <v>26</v>
      </c>
      <c r="G7" s="163" t="s">
        <v>27</v>
      </c>
      <c r="H7" s="163" t="s">
        <v>63</v>
      </c>
      <c r="I7" s="163" t="s">
        <v>28</v>
      </c>
      <c r="J7" s="163" t="s">
        <v>64</v>
      </c>
      <c r="K7" s="163" t="s">
        <v>65</v>
      </c>
      <c r="L7" s="163" t="s">
        <v>66</v>
      </c>
      <c r="M7" s="163" t="s">
        <v>67</v>
      </c>
      <c r="N7" s="163" t="s">
        <v>68</v>
      </c>
      <c r="O7" s="163" t="s">
        <v>69</v>
      </c>
      <c r="P7" s="163" t="s">
        <v>70</v>
      </c>
      <c r="Q7" s="163" t="s">
        <v>71</v>
      </c>
      <c r="R7" s="163" t="s">
        <v>72</v>
      </c>
      <c r="S7" s="163" t="s">
        <v>73</v>
      </c>
      <c r="T7" s="156" t="s">
        <v>74</v>
      </c>
    </row>
    <row r="8" spans="1:59" x14ac:dyDescent="0.2">
      <c r="A8" s="164" t="s">
        <v>75</v>
      </c>
      <c r="B8" s="165"/>
      <c r="C8" s="166"/>
      <c r="D8" s="167"/>
      <c r="E8" s="168"/>
      <c r="F8" s="168">
        <f>SUMIF(AD9:AD20,"&lt;&gt;NOR",F9:F20)</f>
        <v>0</v>
      </c>
      <c r="G8" s="168"/>
      <c r="H8" s="168">
        <f>SUM(H9:H20)</f>
        <v>0</v>
      </c>
      <c r="I8" s="168"/>
      <c r="J8" s="168">
        <f>SUM(J9:J20)</f>
        <v>0</v>
      </c>
      <c r="K8" s="168"/>
      <c r="L8" s="168">
        <f>SUM(L9:L20)</f>
        <v>0</v>
      </c>
      <c r="M8" s="155"/>
      <c r="N8" s="155">
        <f>SUM(N9:N20)</f>
        <v>0</v>
      </c>
      <c r="O8" s="155"/>
      <c r="P8" s="155">
        <f>SUM(P9:P20)</f>
        <v>0</v>
      </c>
      <c r="Q8" s="155"/>
      <c r="R8" s="155"/>
      <c r="S8" s="164"/>
      <c r="T8" s="155">
        <f>SUM(T9:T20)</f>
        <v>203.89</v>
      </c>
      <c r="AD8" t="s">
        <v>76</v>
      </c>
    </row>
    <row r="9" spans="1:59" outlineLevel="1" x14ac:dyDescent="0.2">
      <c r="A9" s="152">
        <v>1</v>
      </c>
      <c r="B9" s="178" t="s">
        <v>48</v>
      </c>
      <c r="C9" s="179" t="s">
        <v>83</v>
      </c>
      <c r="D9" s="180">
        <v>1</v>
      </c>
      <c r="E9" s="181">
        <v>0</v>
      </c>
      <c r="F9" s="181">
        <f>(D9*E9)</f>
        <v>0</v>
      </c>
      <c r="G9" s="181">
        <v>0</v>
      </c>
      <c r="H9" s="181">
        <f t="shared" ref="H9:H15" si="0">ROUND(D9*G9,2)</f>
        <v>0</v>
      </c>
      <c r="I9" s="181">
        <v>0</v>
      </c>
      <c r="J9" s="181">
        <f t="shared" ref="J9:J15" si="1">ROUND(D9*I9,2)</f>
        <v>0</v>
      </c>
      <c r="K9" s="181">
        <v>21</v>
      </c>
      <c r="L9" s="181">
        <f t="shared" ref="L9:L15" si="2">F9*(1+K9/100)</f>
        <v>0</v>
      </c>
      <c r="M9" s="182">
        <v>0</v>
      </c>
      <c r="N9" s="182">
        <f t="shared" ref="N9:N15" si="3">ROUND(D9*M9,5)</f>
        <v>0</v>
      </c>
      <c r="O9" s="182">
        <v>0</v>
      </c>
      <c r="P9" s="182">
        <f t="shared" ref="P9:P15" si="4">ROUND(D9*O9,5)</f>
        <v>0</v>
      </c>
      <c r="Q9" s="158"/>
      <c r="R9" s="158"/>
      <c r="S9" s="159">
        <v>8.9999999999999993E-3</v>
      </c>
      <c r="T9" s="158">
        <f t="shared" ref="T9:T15" si="5">ROUND(D9*S9,2)</f>
        <v>0.01</v>
      </c>
      <c r="U9" s="151"/>
      <c r="V9" s="151"/>
      <c r="W9" s="151"/>
      <c r="X9" s="151"/>
      <c r="Y9" s="151"/>
      <c r="Z9" s="151"/>
      <c r="AA9" s="151"/>
      <c r="AB9" s="151"/>
      <c r="AC9" s="151"/>
      <c r="AD9" s="151" t="s">
        <v>77</v>
      </c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</row>
    <row r="10" spans="1:59" outlineLevel="1" x14ac:dyDescent="0.2">
      <c r="A10" s="152">
        <v>2</v>
      </c>
      <c r="B10" s="176" t="s">
        <v>84</v>
      </c>
      <c r="C10" s="157" t="s">
        <v>83</v>
      </c>
      <c r="D10" s="160">
        <v>1</v>
      </c>
      <c r="E10" s="161">
        <v>0</v>
      </c>
      <c r="F10" s="161">
        <f t="shared" ref="F10:F20" si="6">(D10*E10)</f>
        <v>0</v>
      </c>
      <c r="G10" s="161">
        <v>0</v>
      </c>
      <c r="H10" s="161">
        <f t="shared" si="0"/>
        <v>0</v>
      </c>
      <c r="I10" s="161">
        <v>0</v>
      </c>
      <c r="J10" s="161">
        <f t="shared" si="1"/>
        <v>0</v>
      </c>
      <c r="K10" s="161">
        <v>21</v>
      </c>
      <c r="L10" s="161">
        <f t="shared" si="2"/>
        <v>0</v>
      </c>
      <c r="M10" s="158">
        <v>0</v>
      </c>
      <c r="N10" s="158">
        <f t="shared" si="3"/>
        <v>0</v>
      </c>
      <c r="O10" s="158">
        <v>0</v>
      </c>
      <c r="P10" s="158">
        <f t="shared" si="4"/>
        <v>0</v>
      </c>
      <c r="Q10" s="158"/>
      <c r="R10" s="158"/>
      <c r="S10" s="159">
        <v>0.25659999999999999</v>
      </c>
      <c r="T10" s="158">
        <f t="shared" si="5"/>
        <v>0.26</v>
      </c>
      <c r="U10" s="151"/>
      <c r="V10" s="151"/>
      <c r="W10" s="151"/>
      <c r="X10" s="151"/>
      <c r="Y10" s="151"/>
      <c r="Z10" s="151"/>
      <c r="AA10" s="151"/>
      <c r="AB10" s="151"/>
      <c r="AC10" s="151"/>
      <c r="AD10" s="151" t="s">
        <v>77</v>
      </c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</row>
    <row r="11" spans="1:59" outlineLevel="1" x14ac:dyDescent="0.2">
      <c r="A11" s="152">
        <v>3</v>
      </c>
      <c r="B11" s="176" t="s">
        <v>85</v>
      </c>
      <c r="C11" s="157" t="s">
        <v>78</v>
      </c>
      <c r="D11" s="160">
        <v>7.2</v>
      </c>
      <c r="E11" s="161">
        <v>0</v>
      </c>
      <c r="F11" s="161">
        <f t="shared" si="6"/>
        <v>0</v>
      </c>
      <c r="G11" s="161">
        <v>0</v>
      </c>
      <c r="H11" s="161">
        <f t="shared" si="0"/>
        <v>0</v>
      </c>
      <c r="I11" s="161">
        <v>0</v>
      </c>
      <c r="J11" s="161">
        <f t="shared" si="1"/>
        <v>0</v>
      </c>
      <c r="K11" s="161">
        <v>21</v>
      </c>
      <c r="L11" s="161">
        <f t="shared" si="2"/>
        <v>0</v>
      </c>
      <c r="M11" s="158">
        <v>0</v>
      </c>
      <c r="N11" s="158">
        <f t="shared" si="3"/>
        <v>0</v>
      </c>
      <c r="O11" s="158">
        <v>0</v>
      </c>
      <c r="P11" s="158">
        <f t="shared" si="4"/>
        <v>0</v>
      </c>
      <c r="Q11" s="158"/>
      <c r="R11" s="158"/>
      <c r="S11" s="159">
        <v>0.25659999999999999</v>
      </c>
      <c r="T11" s="158">
        <f t="shared" si="5"/>
        <v>1.85</v>
      </c>
      <c r="U11" s="151"/>
      <c r="V11" s="151"/>
      <c r="W11" s="151"/>
      <c r="X11" s="151"/>
      <c r="Y11" s="151"/>
      <c r="Z11" s="151"/>
      <c r="AA11" s="151"/>
      <c r="AB11" s="151"/>
      <c r="AC11" s="151"/>
      <c r="AD11" s="151" t="s">
        <v>77</v>
      </c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</row>
    <row r="12" spans="1:59" outlineLevel="1" x14ac:dyDescent="0.2">
      <c r="A12" s="152">
        <v>4</v>
      </c>
      <c r="B12" s="176" t="s">
        <v>86</v>
      </c>
      <c r="C12" s="157" t="s">
        <v>88</v>
      </c>
      <c r="D12" s="160">
        <v>24</v>
      </c>
      <c r="E12" s="161">
        <v>0</v>
      </c>
      <c r="F12" s="161">
        <f t="shared" si="6"/>
        <v>0</v>
      </c>
      <c r="G12" s="161">
        <v>0</v>
      </c>
      <c r="H12" s="161">
        <f t="shared" si="0"/>
        <v>0</v>
      </c>
      <c r="I12" s="161">
        <v>0</v>
      </c>
      <c r="J12" s="161">
        <f t="shared" si="1"/>
        <v>0</v>
      </c>
      <c r="K12" s="161">
        <v>21</v>
      </c>
      <c r="L12" s="161">
        <f t="shared" si="2"/>
        <v>0</v>
      </c>
      <c r="M12" s="158">
        <v>0</v>
      </c>
      <c r="N12" s="158">
        <f t="shared" si="3"/>
        <v>0</v>
      </c>
      <c r="O12" s="158">
        <v>0</v>
      </c>
      <c r="P12" s="158">
        <f t="shared" si="4"/>
        <v>0</v>
      </c>
      <c r="Q12" s="158"/>
      <c r="R12" s="158"/>
      <c r="S12" s="159">
        <v>1.0999999999999999E-2</v>
      </c>
      <c r="T12" s="158">
        <f t="shared" si="5"/>
        <v>0.26</v>
      </c>
      <c r="U12" s="151"/>
      <c r="V12" s="151"/>
      <c r="W12" s="151"/>
      <c r="X12" s="151"/>
      <c r="Y12" s="151"/>
      <c r="Z12" s="151"/>
      <c r="AA12" s="151"/>
      <c r="AB12" s="151"/>
      <c r="AC12" s="151"/>
      <c r="AD12" s="151" t="s">
        <v>77</v>
      </c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</row>
    <row r="13" spans="1:59" outlineLevel="1" x14ac:dyDescent="0.2">
      <c r="A13" s="152">
        <v>5</v>
      </c>
      <c r="B13" s="176" t="s">
        <v>87</v>
      </c>
      <c r="C13" s="157" t="s">
        <v>88</v>
      </c>
      <c r="D13" s="160">
        <v>84</v>
      </c>
      <c r="E13" s="161">
        <v>0</v>
      </c>
      <c r="F13" s="161">
        <f t="shared" si="6"/>
        <v>0</v>
      </c>
      <c r="G13" s="161">
        <v>0</v>
      </c>
      <c r="H13" s="161">
        <f t="shared" si="0"/>
        <v>0</v>
      </c>
      <c r="I13" s="161">
        <v>0</v>
      </c>
      <c r="J13" s="161">
        <f t="shared" si="1"/>
        <v>0</v>
      </c>
      <c r="K13" s="161">
        <v>21</v>
      </c>
      <c r="L13" s="161">
        <f t="shared" si="2"/>
        <v>0</v>
      </c>
      <c r="M13" s="158">
        <v>0</v>
      </c>
      <c r="N13" s="158">
        <f t="shared" si="3"/>
        <v>0</v>
      </c>
      <c r="O13" s="158">
        <v>0</v>
      </c>
      <c r="P13" s="158">
        <f t="shared" si="4"/>
        <v>0</v>
      </c>
      <c r="Q13" s="158"/>
      <c r="R13" s="158"/>
      <c r="S13" s="159">
        <v>2.335</v>
      </c>
      <c r="T13" s="158">
        <f t="shared" si="5"/>
        <v>196.14</v>
      </c>
      <c r="U13" s="151"/>
      <c r="V13" s="151"/>
      <c r="W13" s="151"/>
      <c r="X13" s="151"/>
      <c r="Y13" s="151"/>
      <c r="Z13" s="151"/>
      <c r="AA13" s="151"/>
      <c r="AB13" s="151"/>
      <c r="AC13" s="151"/>
      <c r="AD13" s="151" t="s">
        <v>77</v>
      </c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</row>
    <row r="14" spans="1:59" outlineLevel="1" x14ac:dyDescent="0.2">
      <c r="A14" s="152">
        <v>6</v>
      </c>
      <c r="B14" s="176" t="s">
        <v>89</v>
      </c>
      <c r="C14" s="157" t="s">
        <v>83</v>
      </c>
      <c r="D14" s="160">
        <v>1</v>
      </c>
      <c r="E14" s="161">
        <v>0</v>
      </c>
      <c r="F14" s="161">
        <f t="shared" si="6"/>
        <v>0</v>
      </c>
      <c r="G14" s="161">
        <v>0</v>
      </c>
      <c r="H14" s="161">
        <f t="shared" si="0"/>
        <v>0</v>
      </c>
      <c r="I14" s="161">
        <v>0</v>
      </c>
      <c r="J14" s="161">
        <f t="shared" si="1"/>
        <v>0</v>
      </c>
      <c r="K14" s="161">
        <v>21</v>
      </c>
      <c r="L14" s="161">
        <f t="shared" si="2"/>
        <v>0</v>
      </c>
      <c r="M14" s="158">
        <v>0</v>
      </c>
      <c r="N14" s="158">
        <f t="shared" si="3"/>
        <v>0</v>
      </c>
      <c r="O14" s="158">
        <v>0</v>
      </c>
      <c r="P14" s="158">
        <f t="shared" si="4"/>
        <v>0</v>
      </c>
      <c r="Q14" s="158"/>
      <c r="R14" s="158"/>
      <c r="S14" s="159">
        <v>2.1949999999999998</v>
      </c>
      <c r="T14" s="158">
        <f t="shared" si="5"/>
        <v>2.2000000000000002</v>
      </c>
      <c r="U14" s="151"/>
      <c r="V14" s="151"/>
      <c r="W14" s="151"/>
      <c r="X14" s="151"/>
      <c r="Y14" s="151"/>
      <c r="Z14" s="151"/>
      <c r="AA14" s="151"/>
      <c r="AB14" s="151"/>
      <c r="AC14" s="151"/>
      <c r="AD14" s="151" t="s">
        <v>77</v>
      </c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</row>
    <row r="15" spans="1:59" ht="22.5" outlineLevel="1" x14ac:dyDescent="0.2">
      <c r="A15" s="152">
        <v>7</v>
      </c>
      <c r="B15" s="176" t="s">
        <v>90</v>
      </c>
      <c r="C15" s="157" t="s">
        <v>91</v>
      </c>
      <c r="D15" s="160">
        <v>12</v>
      </c>
      <c r="E15" s="161">
        <v>0</v>
      </c>
      <c r="F15" s="161">
        <f t="shared" si="6"/>
        <v>0</v>
      </c>
      <c r="G15" s="161">
        <v>0</v>
      </c>
      <c r="H15" s="161">
        <f t="shared" si="0"/>
        <v>0</v>
      </c>
      <c r="I15" s="161">
        <v>0</v>
      </c>
      <c r="J15" s="161">
        <f t="shared" si="1"/>
        <v>0</v>
      </c>
      <c r="K15" s="161">
        <v>21</v>
      </c>
      <c r="L15" s="161">
        <f t="shared" si="2"/>
        <v>0</v>
      </c>
      <c r="M15" s="158">
        <v>0</v>
      </c>
      <c r="N15" s="158">
        <f t="shared" si="3"/>
        <v>0</v>
      </c>
      <c r="O15" s="158">
        <v>0</v>
      </c>
      <c r="P15" s="158">
        <f t="shared" si="4"/>
        <v>0</v>
      </c>
      <c r="Q15" s="158"/>
      <c r="R15" s="158"/>
      <c r="S15" s="159">
        <v>0.09</v>
      </c>
      <c r="T15" s="158">
        <f t="shared" si="5"/>
        <v>1.08</v>
      </c>
      <c r="U15" s="151"/>
      <c r="V15" s="151"/>
      <c r="W15" s="151"/>
      <c r="X15" s="151"/>
      <c r="Y15" s="151"/>
      <c r="Z15" s="151"/>
      <c r="AA15" s="151"/>
      <c r="AB15" s="151"/>
      <c r="AC15" s="151"/>
      <c r="AD15" s="151" t="s">
        <v>77</v>
      </c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</row>
    <row r="16" spans="1:59" s="177" customFormat="1" outlineLevel="1" x14ac:dyDescent="0.2">
      <c r="A16" s="152"/>
      <c r="B16" s="176" t="s">
        <v>92</v>
      </c>
      <c r="C16" s="157" t="s">
        <v>88</v>
      </c>
      <c r="D16" s="160">
        <v>1</v>
      </c>
      <c r="E16" s="161">
        <v>0</v>
      </c>
      <c r="F16" s="161">
        <f t="shared" si="6"/>
        <v>0</v>
      </c>
      <c r="G16" s="161">
        <v>0</v>
      </c>
      <c r="H16" s="161">
        <f t="shared" ref="H16:H18" si="7">ROUND(D16*G16,2)</f>
        <v>0</v>
      </c>
      <c r="I16" s="161">
        <v>0</v>
      </c>
      <c r="J16" s="161">
        <f t="shared" ref="J16:J18" si="8">ROUND(D16*I16,2)</f>
        <v>0</v>
      </c>
      <c r="K16" s="161">
        <v>21</v>
      </c>
      <c r="L16" s="161">
        <f t="shared" ref="L16:L18" si="9">F16*(1+K16/100)</f>
        <v>0</v>
      </c>
      <c r="M16" s="158">
        <v>0</v>
      </c>
      <c r="N16" s="158">
        <f t="shared" ref="N16:N18" si="10">ROUND(D16*M16,5)</f>
        <v>0</v>
      </c>
      <c r="O16" s="158">
        <v>0</v>
      </c>
      <c r="P16" s="158">
        <f t="shared" ref="P16:P18" si="11">ROUND(D16*O16,5)</f>
        <v>0</v>
      </c>
      <c r="Q16" s="158"/>
      <c r="R16" s="158"/>
      <c r="S16" s="159"/>
      <c r="T16" s="158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</row>
    <row r="17" spans="1:59" s="177" customFormat="1" outlineLevel="1" x14ac:dyDescent="0.2">
      <c r="A17" s="152"/>
      <c r="B17" s="176" t="s">
        <v>93</v>
      </c>
      <c r="C17" s="157" t="s">
        <v>88</v>
      </c>
      <c r="D17" s="160">
        <v>1</v>
      </c>
      <c r="E17" s="161">
        <v>0</v>
      </c>
      <c r="F17" s="161">
        <f t="shared" si="6"/>
        <v>0</v>
      </c>
      <c r="G17" s="161">
        <v>0</v>
      </c>
      <c r="H17" s="161">
        <f t="shared" si="7"/>
        <v>0</v>
      </c>
      <c r="I17" s="161">
        <v>0</v>
      </c>
      <c r="J17" s="161">
        <f t="shared" si="8"/>
        <v>0</v>
      </c>
      <c r="K17" s="161">
        <v>21</v>
      </c>
      <c r="L17" s="161">
        <f t="shared" si="9"/>
        <v>0</v>
      </c>
      <c r="M17" s="158">
        <v>0</v>
      </c>
      <c r="N17" s="158">
        <f t="shared" si="10"/>
        <v>0</v>
      </c>
      <c r="O17" s="158">
        <v>0</v>
      </c>
      <c r="P17" s="158">
        <f t="shared" si="11"/>
        <v>0</v>
      </c>
      <c r="Q17" s="158"/>
      <c r="R17" s="158"/>
      <c r="S17" s="159"/>
      <c r="T17" s="158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</row>
    <row r="18" spans="1:59" s="177" customFormat="1" outlineLevel="1" x14ac:dyDescent="0.2">
      <c r="A18" s="152"/>
      <c r="B18" s="176" t="s">
        <v>94</v>
      </c>
      <c r="C18" s="157" t="s">
        <v>83</v>
      </c>
      <c r="D18" s="160">
        <v>1</v>
      </c>
      <c r="E18" s="161">
        <v>0</v>
      </c>
      <c r="F18" s="161">
        <f t="shared" si="6"/>
        <v>0</v>
      </c>
      <c r="G18" s="161">
        <v>0</v>
      </c>
      <c r="H18" s="161">
        <f t="shared" si="7"/>
        <v>0</v>
      </c>
      <c r="I18" s="161">
        <v>0</v>
      </c>
      <c r="J18" s="161">
        <f t="shared" si="8"/>
        <v>0</v>
      </c>
      <c r="K18" s="161">
        <v>21</v>
      </c>
      <c r="L18" s="161">
        <f t="shared" si="9"/>
        <v>0</v>
      </c>
      <c r="M18" s="158">
        <v>0</v>
      </c>
      <c r="N18" s="158">
        <f t="shared" si="10"/>
        <v>0</v>
      </c>
      <c r="O18" s="158">
        <v>0</v>
      </c>
      <c r="P18" s="158">
        <f t="shared" si="11"/>
        <v>0</v>
      </c>
      <c r="Q18" s="158"/>
      <c r="R18" s="158"/>
      <c r="S18" s="159"/>
      <c r="T18" s="158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</row>
    <row r="19" spans="1:59" outlineLevel="1" x14ac:dyDescent="0.2">
      <c r="A19" s="152">
        <v>8</v>
      </c>
      <c r="B19" s="176" t="s">
        <v>95</v>
      </c>
      <c r="C19" s="157" t="s">
        <v>79</v>
      </c>
      <c r="D19" s="160">
        <v>34.799999999999997</v>
      </c>
      <c r="E19" s="161">
        <v>0</v>
      </c>
      <c r="F19" s="161">
        <f t="shared" si="6"/>
        <v>0</v>
      </c>
      <c r="G19" s="161">
        <v>0</v>
      </c>
      <c r="H19" s="161">
        <f>ROUND(D19*G19,2)</f>
        <v>0</v>
      </c>
      <c r="I19" s="161">
        <v>0</v>
      </c>
      <c r="J19" s="161">
        <f>ROUND(D19*I19,2)</f>
        <v>0</v>
      </c>
      <c r="K19" s="161">
        <v>21</v>
      </c>
      <c r="L19" s="161">
        <f>F19*(1+K19/100)</f>
        <v>0</v>
      </c>
      <c r="M19" s="158">
        <v>0</v>
      </c>
      <c r="N19" s="158">
        <f>ROUND(D19*M19,5)</f>
        <v>0</v>
      </c>
      <c r="O19" s="158">
        <v>0</v>
      </c>
      <c r="P19" s="158">
        <f>ROUND(D19*O19,5)</f>
        <v>0</v>
      </c>
      <c r="Q19" s="158"/>
      <c r="R19" s="158"/>
      <c r="S19" s="159">
        <v>0.06</v>
      </c>
      <c r="T19" s="158">
        <f>ROUND(D19*S19,2)</f>
        <v>2.09</v>
      </c>
      <c r="U19" s="151"/>
      <c r="V19" s="151"/>
      <c r="W19" s="151"/>
      <c r="X19" s="151"/>
      <c r="Y19" s="151"/>
      <c r="Z19" s="151"/>
      <c r="AA19" s="151"/>
      <c r="AB19" s="151"/>
      <c r="AC19" s="151"/>
      <c r="AD19" s="151" t="s">
        <v>77</v>
      </c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</row>
    <row r="20" spans="1:59" outlineLevel="1" x14ac:dyDescent="0.2">
      <c r="A20" s="152">
        <v>9</v>
      </c>
      <c r="B20" s="173" t="s">
        <v>96</v>
      </c>
      <c r="C20" s="169" t="s">
        <v>83</v>
      </c>
      <c r="D20" s="170">
        <v>1</v>
      </c>
      <c r="E20" s="171">
        <v>0</v>
      </c>
      <c r="F20" s="171">
        <f t="shared" si="6"/>
        <v>0</v>
      </c>
      <c r="G20" s="171">
        <v>0</v>
      </c>
      <c r="H20" s="171">
        <f>ROUND(D20*G20,2)</f>
        <v>0</v>
      </c>
      <c r="I20" s="171">
        <v>0</v>
      </c>
      <c r="J20" s="171">
        <f>ROUND(D20*I20,2)</f>
        <v>0</v>
      </c>
      <c r="K20" s="171">
        <v>21</v>
      </c>
      <c r="L20" s="171">
        <f>F20*(1+K20/100)</f>
        <v>0</v>
      </c>
      <c r="M20" s="172">
        <v>0</v>
      </c>
      <c r="N20" s="172">
        <f>ROUND(D20*M20,5)</f>
        <v>0</v>
      </c>
      <c r="O20" s="172">
        <v>0</v>
      </c>
      <c r="P20" s="172">
        <f>ROUND(D20*O20,5)</f>
        <v>0</v>
      </c>
      <c r="Q20" s="158"/>
      <c r="R20" s="158"/>
      <c r="S20" s="159">
        <v>2E-3</v>
      </c>
      <c r="T20" s="158">
        <f>ROUND(D20*S20,2)</f>
        <v>0</v>
      </c>
      <c r="U20" s="151"/>
      <c r="V20" s="151"/>
      <c r="W20" s="151"/>
      <c r="X20" s="151"/>
      <c r="Y20" s="151"/>
      <c r="Z20" s="151"/>
      <c r="AA20" s="151"/>
      <c r="AB20" s="151"/>
      <c r="AC20" s="151"/>
      <c r="AD20" s="151" t="s">
        <v>77</v>
      </c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</row>
    <row r="21" spans="1:59" x14ac:dyDescent="0.2">
      <c r="A21" s="6"/>
      <c r="B21" s="174" t="s">
        <v>80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AB21">
        <v>15</v>
      </c>
      <c r="AC21">
        <v>21</v>
      </c>
    </row>
    <row r="22" spans="1:59" x14ac:dyDescent="0.2">
      <c r="B22" s="175"/>
      <c r="AD22" t="s">
        <v>81</v>
      </c>
    </row>
  </sheetData>
  <mergeCells count="4">
    <mergeCell ref="A1:F1"/>
    <mergeCell ref="B3:F3"/>
    <mergeCell ref="B4:F4"/>
    <mergeCell ref="B2:F2"/>
  </mergeCells>
  <pageMargins left="0.59055118110236204" right="0.39370078740157499" top="0.78740157499999996" bottom="0.78740157499999996" header="0.3" footer="0.3"/>
  <pageSetup paperSize="9" scale="8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44</vt:i4>
      </vt:variant>
    </vt:vector>
  </HeadingPairs>
  <TitlesOfParts>
    <vt:vector size="48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Acer</cp:lastModifiedBy>
  <cp:lastPrinted>2018-02-18T20:42:23Z</cp:lastPrinted>
  <dcterms:created xsi:type="dcterms:W3CDTF">2009-04-08T07:15:50Z</dcterms:created>
  <dcterms:modified xsi:type="dcterms:W3CDTF">2019-10-03T08:01:00Z</dcterms:modified>
</cp:coreProperties>
</file>